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IM\Appunti Mario Zafonte\Legno\"/>
    </mc:Choice>
  </mc:AlternateContent>
  <xr:revisionPtr revIDLastSave="0" documentId="13_ncr:1_{3132B9D7-5636-44F3-B7B5-48DA47723330}" xr6:coauthVersionLast="47" xr6:coauthVersionMax="47" xr10:uidLastSave="{00000000-0000-0000-0000-000000000000}"/>
  <bookViews>
    <workbookView xWindow="-120" yWindow="-120" windowWidth="29040" windowHeight="16440" xr2:uid="{802A0780-7635-4681-BA5C-66505492FE7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0" i="1" l="1"/>
  <c r="E57" i="1"/>
  <c r="F54" i="1"/>
  <c r="F55" i="1" s="1"/>
  <c r="F49" i="1"/>
  <c r="F42" i="1"/>
  <c r="D42" i="1"/>
  <c r="J42" i="1"/>
  <c r="F53" i="1"/>
  <c r="K53" i="1" s="1"/>
  <c r="F58" i="1" l="1"/>
  <c r="H58" i="1" s="1"/>
  <c r="F57" i="1"/>
  <c r="H57" i="1" s="1"/>
</calcChain>
</file>

<file path=xl/sharedStrings.xml><?xml version="1.0" encoding="utf-8"?>
<sst xmlns="http://schemas.openxmlformats.org/spreadsheetml/2006/main" count="49" uniqueCount="47">
  <si>
    <t>VINCOLO DI TIPO “APPOGGIO” CON STAFFE E BULLONI SU CORDOLO IN C.A.</t>
  </si>
  <si>
    <t>Essendo il Taglio agli appoggi:</t>
  </si>
  <si>
    <t xml:space="preserve">Nel caso in cui le travi poggiano su un cordolo in c.a. , la componente Tv viene trasmessa direttamente al cordolo sottostante, </t>
  </si>
  <si>
    <t>ed essendo:</t>
  </si>
  <si>
    <t xml:space="preserve">Tv = qv·L / 2 = </t>
  </si>
  <si>
    <t xml:space="preserve">To = qo·L / 2 =  </t>
  </si>
  <si>
    <t>kN</t>
  </si>
  <si>
    <t>DATI BULLONI</t>
  </si>
  <si>
    <t xml:space="preserve">Dado </t>
  </si>
  <si>
    <t xml:space="preserve">Diametro dei Bulloni    d= </t>
  </si>
  <si>
    <t xml:space="preserve">Area Resistente     Ares = </t>
  </si>
  <si>
    <t xml:space="preserve"> DATI PIASTRA</t>
  </si>
  <si>
    <t>DATI ACCIAIO</t>
  </si>
  <si>
    <t>RESISTENZE DI CALCOLO</t>
  </si>
  <si>
    <t>Classe della Vite</t>
  </si>
  <si>
    <t>Tipo di Acciaio         = S275 t&lt;40 UNI EN 10025-2</t>
  </si>
  <si>
    <t>pertanto le viti fissate nella trave non sono soggette a sollecitazioni.</t>
  </si>
  <si>
    <t>La componente To sollecita invece le viti fissate nel cordolo ed ipotizzando che le stesse siano sufficientemente robuste, può</t>
  </si>
  <si>
    <t>Risulta:</t>
  </si>
  <si>
    <t>Distanza                       d1 =</t>
  </si>
  <si>
    <t>Larghezza                 La =</t>
  </si>
  <si>
    <t>Area Sezione A = La·t =</t>
  </si>
  <si>
    <t>Modulo Resistenza W</t>
  </si>
  <si>
    <t xml:space="preserve">Momento agente sulla staffa </t>
  </si>
  <si>
    <r>
      <rPr>
        <b/>
        <sz val="9"/>
        <color theme="1"/>
        <rFont val="Calibri"/>
        <family val="2"/>
        <scheme val="minor"/>
      </rPr>
      <t>VERIFICA A TAGLIO  BULLONI</t>
    </r>
    <r>
      <rPr>
        <sz val="9"/>
        <color theme="1"/>
        <rFont val="Calibri"/>
        <family val="2"/>
        <scheme val="minor"/>
      </rPr>
      <t xml:space="preserve">     </t>
    </r>
  </si>
  <si>
    <t>Taglio medio per Bullone dovuto a To</t>
  </si>
  <si>
    <t>Taglio medio per Bullone dovuto ad M</t>
  </si>
  <si>
    <r>
      <t xml:space="preserve">Resistenza caratteristica di Rottura   </t>
    </r>
    <r>
      <rPr>
        <b/>
        <sz val="9"/>
        <color theme="1"/>
        <rFont val="Calibri"/>
        <family val="2"/>
        <scheme val="minor"/>
      </rPr>
      <t xml:space="preserve">ftk </t>
    </r>
    <r>
      <rPr>
        <sz val="9"/>
        <color theme="1"/>
        <rFont val="Calibri"/>
        <family val="2"/>
        <scheme val="minor"/>
      </rPr>
      <t>=</t>
    </r>
  </si>
  <si>
    <t>Altezza                     H =</t>
  </si>
  <si>
    <t xml:space="preserve">M= To·H/2 = </t>
  </si>
  <si>
    <t xml:space="preserve">V1  = To/n = </t>
  </si>
  <si>
    <t xml:space="preserve">V2  = M/d1 = </t>
  </si>
  <si>
    <t>VERIFICA A RIFOLLAMENTO PIASTRA</t>
  </si>
  <si>
    <t xml:space="preserve"> FvEd = V  = </t>
  </si>
  <si>
    <t>Risultante        V = V1+V2 =</t>
  </si>
  <si>
    <t xml:space="preserve">sollecitare la staffa. A vantaggio di sicurezza si considera la staffa come una mensola incastrata alla base nel cordolo in c.a. e </t>
  </si>
  <si>
    <t>si ipotizza che To sia applicato ad H/2.</t>
  </si>
  <si>
    <r>
      <t xml:space="preserve">Resistenza a Snervamento Bulloni                                       </t>
    </r>
    <r>
      <rPr>
        <b/>
        <sz val="9"/>
        <color theme="1"/>
        <rFont val="Calibri"/>
        <family val="2"/>
        <scheme val="minor"/>
      </rPr>
      <t>fyb</t>
    </r>
    <r>
      <rPr>
        <sz val="9"/>
        <color theme="1"/>
        <rFont val="Calibri"/>
        <family val="2"/>
        <scheme val="minor"/>
      </rPr>
      <t xml:space="preserve"> =</t>
    </r>
  </si>
  <si>
    <r>
      <t xml:space="preserve">Resistenza a Rottura Bulloni                                                  </t>
    </r>
    <r>
      <rPr>
        <b/>
        <sz val="9"/>
        <color theme="1"/>
        <rFont val="Calibri"/>
        <family val="2"/>
        <scheme val="minor"/>
      </rPr>
      <t>ftb</t>
    </r>
    <r>
      <rPr>
        <sz val="9"/>
        <color theme="1"/>
        <rFont val="Calibri"/>
        <family val="2"/>
        <scheme val="minor"/>
      </rPr>
      <t xml:space="preserve"> =</t>
    </r>
  </si>
  <si>
    <r>
      <t xml:space="preserve">Resistenza caratteristica di Snervamento                          </t>
    </r>
    <r>
      <rPr>
        <b/>
        <sz val="9"/>
        <color theme="1"/>
        <rFont val="Calibri"/>
        <family val="2"/>
        <scheme val="minor"/>
      </rPr>
      <t>fyk</t>
    </r>
    <r>
      <rPr>
        <sz val="9"/>
        <color theme="1"/>
        <rFont val="Calibri"/>
        <family val="2"/>
        <scheme val="minor"/>
      </rPr>
      <t xml:space="preserve"> =</t>
    </r>
  </si>
  <si>
    <r>
      <t xml:space="preserve">Resistenza a taglio Bulloni              </t>
    </r>
    <r>
      <rPr>
        <b/>
        <sz val="9"/>
        <color theme="1"/>
        <rFont val="Calibri"/>
        <family val="2"/>
        <scheme val="minor"/>
      </rPr>
      <t xml:space="preserve">FvRd </t>
    </r>
    <r>
      <rPr>
        <sz val="9"/>
        <color theme="1"/>
        <rFont val="Calibri"/>
        <family val="2"/>
        <scheme val="minor"/>
      </rPr>
      <t>= 0.5·ftb·Ares/1.25 =</t>
    </r>
  </si>
  <si>
    <r>
      <t xml:space="preserve">Resistenza rifollamento Piastra          </t>
    </r>
    <r>
      <rPr>
        <b/>
        <sz val="9"/>
        <color theme="1"/>
        <rFont val="Calibri"/>
        <family val="2"/>
        <scheme val="minor"/>
      </rPr>
      <t>FbRd</t>
    </r>
    <r>
      <rPr>
        <sz val="9"/>
        <color theme="1"/>
        <rFont val="Calibri"/>
        <family val="2"/>
        <scheme val="minor"/>
      </rPr>
      <t>=k·</t>
    </r>
    <r>
      <rPr>
        <sz val="9"/>
        <color theme="1"/>
        <rFont val="Symbol"/>
        <family val="1"/>
        <charset val="2"/>
      </rPr>
      <t>a</t>
    </r>
    <r>
      <rPr>
        <sz val="9"/>
        <color theme="1"/>
        <rFont val="Calibri"/>
        <family val="2"/>
        <scheme val="minor"/>
      </rPr>
      <t>·ftk·d·t/1.25=</t>
    </r>
  </si>
  <si>
    <t>Numero Bulloni     n =</t>
  </si>
  <si>
    <t xml:space="preserve">Spessore                          t = </t>
  </si>
  <si>
    <t xml:space="preserve">Diametro Fori             d0 = </t>
  </si>
  <si>
    <t xml:space="preserve">VERIFICA NODI – SOLAIO </t>
  </si>
  <si>
    <t>pertanto la saldatura che fissa la staffa alla trave non è soggetta a sollecitazioni.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</si>
</sst>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1" formatCode="0.00\ &quot;mm²&quot;"/>
    <numFmt numFmtId="172" formatCode="0.00\ &quot;mm&quot;"/>
    <numFmt numFmtId="173" formatCode="0.00\ &quot;N/mm²&quot;"/>
    <numFmt numFmtId="174" formatCode="0.00\ &quot;kN&quot;"/>
    <numFmt numFmtId="175" formatCode="0.00\ &quot;mm3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rgb="FF0000FF"/>
      <name val="Courier New"/>
      <family val="3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justify" vertical="center"/>
    </xf>
    <xf numFmtId="2" fontId="6" fillId="0" borderId="0" xfId="0" applyNumberFormat="1" applyFont="1" applyAlignment="1">
      <alignment horizontal="right" vertical="center"/>
    </xf>
    <xf numFmtId="43" fontId="0" fillId="0" borderId="0" xfId="1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171" fontId="7" fillId="0" borderId="0" xfId="0" applyNumberFormat="1" applyFont="1"/>
    <xf numFmtId="172" fontId="7" fillId="0" borderId="0" xfId="0" applyNumberFormat="1" applyFont="1"/>
    <xf numFmtId="173" fontId="7" fillId="0" borderId="0" xfId="0" applyNumberFormat="1" applyFont="1"/>
    <xf numFmtId="173" fontId="7" fillId="0" borderId="0" xfId="0" applyNumberFormat="1" applyFont="1" applyAlignment="1">
      <alignment horizontal="left"/>
    </xf>
    <xf numFmtId="174" fontId="7" fillId="0" borderId="0" xfId="0" applyNumberFormat="1" applyFont="1"/>
    <xf numFmtId="173" fontId="7" fillId="0" borderId="0" xfId="0" applyNumberFormat="1" applyFont="1" applyAlignment="1">
      <alignment horizontal="left"/>
    </xf>
    <xf numFmtId="175" fontId="7" fillId="0" borderId="0" xfId="0" applyNumberFormat="1" applyFont="1"/>
    <xf numFmtId="174" fontId="7" fillId="0" borderId="0" xfId="0" applyNumberFormat="1" applyFont="1" applyAlignment="1">
      <alignment horizontal="right"/>
    </xf>
    <xf numFmtId="174" fontId="7" fillId="0" borderId="0" xfId="0" applyNumberFormat="1" applyFont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488674</xdr:colOff>
      <xdr:row>4</xdr:row>
      <xdr:rowOff>82826</xdr:rowOff>
    </xdr:from>
    <xdr:to>
      <xdr:col>9</xdr:col>
      <xdr:colOff>646043</xdr:colOff>
      <xdr:row>20</xdr:row>
      <xdr:rowOff>36787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450D5FD2-239C-5E05-2468-6BFB8805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652" y="646043"/>
          <a:ext cx="5209761" cy="3001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554934</xdr:colOff>
      <xdr:row>3</xdr:row>
      <xdr:rowOff>186862</xdr:rowOff>
    </xdr:from>
    <xdr:to>
      <xdr:col>19</xdr:col>
      <xdr:colOff>604630</xdr:colOff>
      <xdr:row>19</xdr:row>
      <xdr:rowOff>83722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E86789FD-9A3F-692C-A74C-BC77A6586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9608" y="559579"/>
          <a:ext cx="4340087" cy="2944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60D6-4AD4-4F73-8A1C-656DF3EA58EE}">
  <dimension ref="B1:M61"/>
  <sheetViews>
    <sheetView tabSelected="1" topLeftCell="A4" zoomScale="115" zoomScaleNormal="115" workbookViewId="0">
      <selection activeCell="W14" sqref="W14"/>
    </sheetView>
  </sheetViews>
  <sheetFormatPr defaultRowHeight="15" x14ac:dyDescent="0.25"/>
  <cols>
    <col min="1" max="1" width="0.85546875" customWidth="1"/>
    <col min="3" max="3" width="8.28515625" customWidth="1"/>
    <col min="4" max="4" width="9.28515625" customWidth="1"/>
    <col min="5" max="5" width="16.28515625" customWidth="1"/>
    <col min="6" max="6" width="12.42578125" customWidth="1"/>
    <col min="7" max="7" width="1.28515625" customWidth="1"/>
    <col min="8" max="8" width="10.140625" customWidth="1"/>
    <col min="9" max="9" width="8.85546875" customWidth="1"/>
    <col min="10" max="10" width="10.85546875" customWidth="1"/>
    <col min="11" max="11" width="10" customWidth="1"/>
    <col min="12" max="12" width="1.28515625" customWidth="1"/>
  </cols>
  <sheetData>
    <row r="1" spans="2:2" ht="9.75" customHeight="1" x14ac:dyDescent="0.25"/>
    <row r="2" spans="2:2" x14ac:dyDescent="0.25">
      <c r="B2" s="4" t="s">
        <v>45</v>
      </c>
    </row>
    <row r="3" spans="2:2" ht="4.5" customHeight="1" x14ac:dyDescent="0.25"/>
    <row r="4" spans="2:2" x14ac:dyDescent="0.25">
      <c r="B4" t="s">
        <v>0</v>
      </c>
    </row>
    <row r="21" spans="2:13" ht="6" customHeight="1" x14ac:dyDescent="0.25">
      <c r="B21" s="1"/>
    </row>
    <row r="22" spans="2:13" x14ac:dyDescent="0.25">
      <c r="B22" s="2" t="s">
        <v>2</v>
      </c>
      <c r="M22" s="2" t="s">
        <v>2</v>
      </c>
    </row>
    <row r="23" spans="2:13" x14ac:dyDescent="0.25">
      <c r="B23" s="2" t="s">
        <v>16</v>
      </c>
      <c r="M23" s="2" t="s">
        <v>46</v>
      </c>
    </row>
    <row r="24" spans="2:13" x14ac:dyDescent="0.25">
      <c r="B24" s="2" t="s">
        <v>17</v>
      </c>
    </row>
    <row r="25" spans="2:13" x14ac:dyDescent="0.25">
      <c r="B25" s="2" t="s">
        <v>35</v>
      </c>
    </row>
    <row r="26" spans="2:13" ht="12.95" customHeight="1" x14ac:dyDescent="0.25">
      <c r="B26" s="2" t="s">
        <v>36</v>
      </c>
      <c r="C26" s="5"/>
      <c r="D26" s="5"/>
      <c r="E26" s="5"/>
      <c r="F26" s="5"/>
      <c r="G26" s="5"/>
      <c r="H26" s="5"/>
      <c r="I26" s="5"/>
    </row>
    <row r="28" spans="2:13" ht="12.75" customHeight="1" x14ac:dyDescent="0.25">
      <c r="B28" s="2" t="s">
        <v>1</v>
      </c>
      <c r="C28" s="5"/>
      <c r="D28" s="5"/>
      <c r="E28" s="5"/>
      <c r="F28" s="5"/>
      <c r="G28" s="5"/>
      <c r="H28" s="5"/>
      <c r="I28" s="5"/>
    </row>
    <row r="29" spans="2:13" ht="12.95" customHeight="1" x14ac:dyDescent="0.25">
      <c r="B29" s="1" t="s">
        <v>4</v>
      </c>
      <c r="C29" s="5"/>
      <c r="D29" s="8">
        <v>0.68</v>
      </c>
      <c r="E29" t="s">
        <v>6</v>
      </c>
      <c r="G29" s="5"/>
      <c r="H29" s="1" t="s">
        <v>5</v>
      </c>
      <c r="I29" s="5"/>
      <c r="J29" s="8">
        <v>19</v>
      </c>
      <c r="K29" t="s">
        <v>6</v>
      </c>
    </row>
    <row r="30" spans="2:13" ht="6.75" customHeight="1" x14ac:dyDescent="0.25">
      <c r="B30" s="1"/>
      <c r="C30" s="5"/>
      <c r="G30" s="5"/>
      <c r="H30" s="1"/>
      <c r="I30" s="5"/>
    </row>
    <row r="31" spans="2:13" ht="12.95" customHeight="1" x14ac:dyDescent="0.25">
      <c r="B31" s="2" t="s">
        <v>3</v>
      </c>
      <c r="C31" s="5"/>
      <c r="D31" s="5"/>
      <c r="E31" s="5"/>
      <c r="F31" s="5"/>
      <c r="G31" s="5"/>
      <c r="H31" s="5"/>
      <c r="I31" s="5"/>
    </row>
    <row r="32" spans="2:13" ht="5.25" customHeight="1" x14ac:dyDescent="0.25">
      <c r="B32" s="3"/>
      <c r="C32" s="5"/>
      <c r="D32" s="5"/>
      <c r="E32" s="5"/>
      <c r="F32" s="5"/>
      <c r="G32" s="5"/>
      <c r="H32" s="5"/>
      <c r="I32" s="5"/>
    </row>
    <row r="33" spans="2:12" x14ac:dyDescent="0.25">
      <c r="B33" s="10" t="s">
        <v>7</v>
      </c>
      <c r="C33" s="5"/>
      <c r="D33" s="5"/>
      <c r="E33" s="5"/>
      <c r="F33" s="5"/>
      <c r="G33" s="5"/>
      <c r="H33" s="5"/>
      <c r="I33" s="5"/>
    </row>
    <row r="34" spans="2:12" ht="12.95" customHeight="1" x14ac:dyDescent="0.25">
      <c r="B34" s="9" t="s">
        <v>14</v>
      </c>
      <c r="C34" s="9"/>
      <c r="D34" s="11">
        <v>8.8000000000000007</v>
      </c>
      <c r="E34" s="9" t="s">
        <v>8</v>
      </c>
      <c r="F34" s="11">
        <v>8</v>
      </c>
      <c r="G34" s="11"/>
      <c r="H34" s="9" t="s">
        <v>9</v>
      </c>
      <c r="J34" s="14">
        <v>10</v>
      </c>
      <c r="K34" s="9"/>
      <c r="L34" s="9"/>
    </row>
    <row r="35" spans="2:12" ht="12.95" customHeight="1" x14ac:dyDescent="0.25">
      <c r="C35" s="9"/>
      <c r="E35" s="9" t="s">
        <v>42</v>
      </c>
      <c r="F35" s="11">
        <v>2</v>
      </c>
      <c r="G35" s="11"/>
      <c r="H35" s="9" t="s">
        <v>19</v>
      </c>
      <c r="J35" s="14">
        <v>50</v>
      </c>
      <c r="K35" s="9"/>
      <c r="L35" s="9"/>
    </row>
    <row r="36" spans="2:12" ht="4.5" customHeight="1" x14ac:dyDescent="0.25">
      <c r="B36" s="9"/>
      <c r="C36" s="9"/>
      <c r="D36" s="11"/>
      <c r="E36" s="9"/>
      <c r="F36" s="11"/>
      <c r="G36" s="11"/>
      <c r="H36" s="9"/>
      <c r="J36" s="14"/>
      <c r="K36" s="9"/>
      <c r="L36" s="9"/>
    </row>
    <row r="37" spans="2:12" ht="12.95" customHeight="1" x14ac:dyDescent="0.25">
      <c r="B37" s="9" t="s">
        <v>37</v>
      </c>
      <c r="C37" s="9"/>
      <c r="D37" s="9"/>
      <c r="E37" s="9"/>
      <c r="F37" s="15">
        <v>640</v>
      </c>
      <c r="G37" s="15"/>
      <c r="H37" s="9" t="s">
        <v>10</v>
      </c>
      <c r="I37" s="9"/>
      <c r="J37" s="13">
        <v>157</v>
      </c>
      <c r="K37" s="9"/>
      <c r="L37" s="9"/>
    </row>
    <row r="38" spans="2:12" ht="12.95" customHeight="1" x14ac:dyDescent="0.25">
      <c r="B38" s="9" t="s">
        <v>38</v>
      </c>
      <c r="C38" s="9"/>
      <c r="D38" s="9"/>
      <c r="E38" s="9"/>
      <c r="F38" s="15">
        <v>800</v>
      </c>
      <c r="G38" s="15"/>
      <c r="H38" s="9"/>
      <c r="I38" s="9"/>
      <c r="J38" s="9"/>
      <c r="K38" s="9"/>
      <c r="L38" s="9"/>
    </row>
    <row r="39" spans="2:12" ht="5.25" customHeight="1" x14ac:dyDescent="0.25">
      <c r="B39" s="9"/>
      <c r="C39" s="9"/>
      <c r="D39" s="9"/>
      <c r="E39" s="9"/>
      <c r="F39" s="15"/>
      <c r="G39" s="15"/>
      <c r="H39" s="9"/>
      <c r="I39" s="9"/>
      <c r="J39" s="9"/>
      <c r="K39" s="9"/>
      <c r="L39" s="9"/>
    </row>
    <row r="40" spans="2:12" ht="12.95" customHeight="1" x14ac:dyDescent="0.25">
      <c r="B40" s="10" t="s">
        <v>11</v>
      </c>
      <c r="C40" s="9"/>
      <c r="D40" s="9"/>
      <c r="F40" s="9"/>
      <c r="G40" s="9"/>
      <c r="I40" s="9"/>
      <c r="K40" s="9"/>
      <c r="L40" s="9"/>
    </row>
    <row r="41" spans="2:12" ht="12.95" customHeight="1" x14ac:dyDescent="0.25">
      <c r="B41" s="9" t="s">
        <v>20</v>
      </c>
      <c r="C41" s="9"/>
      <c r="D41" s="14">
        <v>50</v>
      </c>
      <c r="E41" s="9" t="s">
        <v>28</v>
      </c>
      <c r="F41" s="14">
        <v>150</v>
      </c>
      <c r="G41" s="9"/>
      <c r="H41" s="9" t="s">
        <v>43</v>
      </c>
      <c r="I41" s="9"/>
      <c r="J41" s="14">
        <v>10</v>
      </c>
      <c r="K41" s="9"/>
      <c r="L41" s="9"/>
    </row>
    <row r="42" spans="2:12" ht="12.95" customHeight="1" x14ac:dyDescent="0.25">
      <c r="B42" s="9" t="s">
        <v>21</v>
      </c>
      <c r="C42" s="9"/>
      <c r="D42" s="13">
        <f>D41*J41</f>
        <v>500</v>
      </c>
      <c r="E42" s="9" t="s">
        <v>22</v>
      </c>
      <c r="F42" s="19">
        <f>D41*J41*J41</f>
        <v>5000</v>
      </c>
      <c r="G42" s="9"/>
      <c r="H42" s="9" t="s">
        <v>44</v>
      </c>
      <c r="I42" s="9"/>
      <c r="J42" s="14">
        <f>J34+1</f>
        <v>11</v>
      </c>
      <c r="K42" s="9"/>
      <c r="L42" s="9"/>
    </row>
    <row r="43" spans="2:12" ht="5.25" customHeight="1" x14ac:dyDescent="0.25">
      <c r="B43" s="9"/>
      <c r="C43" s="9"/>
      <c r="D43" s="14"/>
      <c r="E43" s="9"/>
      <c r="G43" s="9"/>
      <c r="H43" s="9"/>
      <c r="I43" s="9"/>
      <c r="J43" s="14"/>
      <c r="K43" s="9"/>
      <c r="L43" s="9"/>
    </row>
    <row r="44" spans="2:12" ht="12.95" customHeight="1" x14ac:dyDescent="0.25">
      <c r="B44" s="10" t="s">
        <v>12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ht="12.95" customHeight="1" x14ac:dyDescent="0.25">
      <c r="B45" s="9" t="s">
        <v>15</v>
      </c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ht="12.95" customHeight="1" x14ac:dyDescent="0.25">
      <c r="B46" s="9" t="s">
        <v>39</v>
      </c>
      <c r="C46" s="9"/>
      <c r="D46" s="9"/>
      <c r="E46" s="9"/>
      <c r="F46" s="15">
        <v>275</v>
      </c>
      <c r="G46" s="9"/>
      <c r="H46" s="9" t="s">
        <v>27</v>
      </c>
      <c r="I46" s="9"/>
      <c r="J46" s="9"/>
      <c r="K46" s="16">
        <v>430</v>
      </c>
      <c r="L46" s="16"/>
    </row>
    <row r="47" spans="2:12" ht="5.25" customHeight="1" x14ac:dyDescent="0.25">
      <c r="B47" s="9"/>
      <c r="C47" s="9"/>
      <c r="D47" s="9"/>
      <c r="E47" s="9"/>
      <c r="F47" s="15"/>
      <c r="G47" s="9"/>
      <c r="H47" s="9"/>
      <c r="I47" s="9"/>
      <c r="J47" s="9"/>
      <c r="K47" s="18"/>
      <c r="L47" s="18"/>
    </row>
    <row r="48" spans="2:12" ht="12.95" customHeight="1" x14ac:dyDescent="0.25">
      <c r="B48" s="10" t="s">
        <v>13</v>
      </c>
      <c r="C48" s="9"/>
      <c r="D48" s="9"/>
      <c r="E48" s="9"/>
      <c r="G48" s="9"/>
      <c r="H48" s="9"/>
      <c r="I48" s="9"/>
      <c r="J48" s="9"/>
      <c r="K48" s="9"/>
      <c r="L48" s="9"/>
    </row>
    <row r="49" spans="2:12" ht="12.95" customHeight="1" x14ac:dyDescent="0.25">
      <c r="B49" s="9" t="s">
        <v>40</v>
      </c>
      <c r="C49" s="9"/>
      <c r="D49" s="9"/>
      <c r="E49" s="9"/>
      <c r="F49" s="17">
        <f>0.5*F38*J37/1.25/1000</f>
        <v>50.24</v>
      </c>
      <c r="G49" s="9"/>
      <c r="I49" s="9"/>
      <c r="J49" s="9"/>
      <c r="K49" s="9"/>
      <c r="L49" s="9"/>
    </row>
    <row r="50" spans="2:12" ht="12.95" customHeight="1" x14ac:dyDescent="0.25">
      <c r="B50" s="9" t="s">
        <v>41</v>
      </c>
      <c r="C50" s="9"/>
      <c r="D50" s="9"/>
      <c r="E50" s="9"/>
      <c r="F50" s="17">
        <f>2.5*K46*J34*J41/1.25/1000</f>
        <v>86</v>
      </c>
      <c r="G50" s="9"/>
      <c r="H50" s="9"/>
      <c r="I50" s="9"/>
      <c r="J50" s="9"/>
      <c r="K50" s="9"/>
      <c r="L50" s="9"/>
    </row>
    <row r="51" spans="2:12" ht="5.25" customHeight="1" x14ac:dyDescent="0.25">
      <c r="B51" s="9"/>
      <c r="C51" s="9"/>
      <c r="D51" s="9"/>
      <c r="E51" s="9"/>
      <c r="F51" s="17"/>
      <c r="G51" s="9"/>
      <c r="H51" s="9"/>
      <c r="I51" s="9"/>
      <c r="J51" s="9"/>
      <c r="K51" s="9"/>
      <c r="L51" s="9"/>
    </row>
    <row r="52" spans="2:12" ht="12.95" customHeight="1" x14ac:dyDescent="0.25">
      <c r="B52" s="9" t="s">
        <v>18</v>
      </c>
      <c r="C52" s="9"/>
      <c r="D52" s="9"/>
      <c r="E52" s="9"/>
      <c r="F52" s="15"/>
      <c r="G52" s="9"/>
      <c r="H52" s="9"/>
      <c r="I52" s="9"/>
      <c r="J52" s="9"/>
      <c r="K52" s="9"/>
      <c r="L52" s="9"/>
    </row>
    <row r="53" spans="2:12" ht="12.95" customHeight="1" x14ac:dyDescent="0.25">
      <c r="B53" s="9" t="s">
        <v>25</v>
      </c>
      <c r="C53" s="9"/>
      <c r="D53" s="9"/>
      <c r="E53" s="12" t="s">
        <v>30</v>
      </c>
      <c r="F53" s="17">
        <f>J29/2</f>
        <v>9.5</v>
      </c>
      <c r="G53" s="9"/>
      <c r="H53" s="9"/>
      <c r="I53" s="9" t="s">
        <v>34</v>
      </c>
      <c r="J53" s="9"/>
      <c r="K53" s="21">
        <f>F53+F55</f>
        <v>38</v>
      </c>
      <c r="L53" s="9"/>
    </row>
    <row r="54" spans="2:12" ht="12.95" customHeight="1" x14ac:dyDescent="0.25">
      <c r="B54" s="9" t="s">
        <v>23</v>
      </c>
      <c r="C54" s="9"/>
      <c r="D54" s="9"/>
      <c r="E54" s="20" t="s">
        <v>29</v>
      </c>
      <c r="F54" s="15">
        <f>J29*F41/2</f>
        <v>1425</v>
      </c>
      <c r="G54" s="9"/>
      <c r="H54" s="9"/>
      <c r="I54" s="9"/>
      <c r="J54" s="9"/>
      <c r="K54" s="9"/>
      <c r="L54" s="9"/>
    </row>
    <row r="55" spans="2:12" ht="12.95" customHeight="1" x14ac:dyDescent="0.25">
      <c r="B55" s="9" t="s">
        <v>26</v>
      </c>
      <c r="C55" s="9"/>
      <c r="D55" s="9"/>
      <c r="E55" s="12" t="s">
        <v>31</v>
      </c>
      <c r="F55" s="17">
        <f>F54/J35</f>
        <v>28.5</v>
      </c>
      <c r="G55" s="9"/>
      <c r="H55" s="9"/>
      <c r="I55" s="9"/>
      <c r="J55" s="9"/>
      <c r="K55" s="9"/>
      <c r="L55" s="9"/>
    </row>
    <row r="56" spans="2:12" ht="12.95" customHeight="1" x14ac:dyDescent="0.25">
      <c r="B56" s="9"/>
      <c r="C56" s="9"/>
      <c r="D56" s="9"/>
      <c r="E56" s="17"/>
      <c r="F56" s="15"/>
      <c r="G56" s="9"/>
      <c r="H56" s="9"/>
      <c r="I56" s="9"/>
      <c r="J56" s="9"/>
      <c r="K56" s="9"/>
      <c r="L56" s="9"/>
    </row>
    <row r="57" spans="2:12" ht="12.95" customHeight="1" x14ac:dyDescent="0.25">
      <c r="B57" s="9" t="s">
        <v>24</v>
      </c>
      <c r="C57" s="9"/>
      <c r="D57" s="9"/>
      <c r="E57" s="12" t="str">
        <f>CONCATENATE("FvEd = V/",F35, " = ")</f>
        <v xml:space="preserve">FvEd = V/2 = </v>
      </c>
      <c r="F57" s="17">
        <f>K53/2</f>
        <v>19</v>
      </c>
      <c r="G57" s="9"/>
      <c r="H57" s="9" t="str">
        <f>IF(F57&lt;=F49," &lt; FvRd   - VERIFICA"," &gt; FvRd   - NON VERIFICA")</f>
        <v xml:space="preserve"> &lt; FvRd   - VERIFICA</v>
      </c>
      <c r="I57" s="9"/>
      <c r="J57" s="9"/>
      <c r="K57" s="9"/>
      <c r="L57" s="9"/>
    </row>
    <row r="58" spans="2:12" ht="12.95" customHeight="1" x14ac:dyDescent="0.25">
      <c r="B58" s="10" t="s">
        <v>32</v>
      </c>
      <c r="C58" s="9"/>
      <c r="D58" s="9"/>
      <c r="E58" s="12" t="s">
        <v>33</v>
      </c>
      <c r="F58" s="17">
        <f>K53</f>
        <v>38</v>
      </c>
      <c r="G58" s="9"/>
      <c r="H58" s="9" t="str">
        <f>IF(F58&lt;=F50," &lt; FbRd   - VERIFICA"," &gt; FbRd   - NON VERIFICA")</f>
        <v xml:space="preserve"> &lt; FbRd   - VERIFICA</v>
      </c>
      <c r="I58" s="9"/>
      <c r="J58" s="9"/>
      <c r="K58" s="9"/>
      <c r="L58" s="9"/>
    </row>
    <row r="59" spans="2:12" ht="12.95" customHeight="1" x14ac:dyDescent="0.25">
      <c r="B59" s="9"/>
      <c r="C59" s="9"/>
      <c r="D59" s="9"/>
      <c r="E59" s="9"/>
      <c r="F59" s="15"/>
      <c r="G59" s="9"/>
      <c r="H59" s="9"/>
      <c r="I59" s="9"/>
      <c r="J59" s="9"/>
      <c r="K59" s="9"/>
      <c r="L59" s="9"/>
    </row>
    <row r="60" spans="2:12" x14ac:dyDescent="0.25">
      <c r="B60" s="2"/>
      <c r="C60" s="2"/>
      <c r="D60" s="2"/>
      <c r="E60" s="2"/>
      <c r="F60" s="6"/>
      <c r="G60" s="6"/>
      <c r="H60" s="7"/>
      <c r="I60" s="6"/>
    </row>
    <row r="61" spans="2:12" ht="14.25" customHeight="1" x14ac:dyDescent="0.25"/>
  </sheetData>
  <mergeCells count="1">
    <mergeCell ref="K46:L46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zafonte</dc:creator>
  <cp:lastModifiedBy>mario zafonte</cp:lastModifiedBy>
  <cp:lastPrinted>2026-01-25T12:18:40Z</cp:lastPrinted>
  <dcterms:created xsi:type="dcterms:W3CDTF">2026-01-25T12:06:20Z</dcterms:created>
  <dcterms:modified xsi:type="dcterms:W3CDTF">2026-01-25T18:19:39Z</dcterms:modified>
</cp:coreProperties>
</file>